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ห้วยแม่ส้าน" sheetId="2" r:id="rId1"/>
  </sheets>
  <definedNames>
    <definedName name="_xlnm.Print_Area" localSheetId="0">ห้วยแม่ส้าน!$A$1:$I$103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C90" l="1"/>
  <c r="D90" s="1"/>
  <c r="F90" s="1"/>
  <c r="C89"/>
  <c r="D89" s="1"/>
  <c r="F89" s="1"/>
  <c r="C88"/>
  <c r="D88" s="1"/>
  <c r="F88" s="1"/>
  <c r="C87"/>
  <c r="D87" s="1"/>
  <c r="F87" s="1"/>
  <c r="G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<sst xmlns="http://schemas.openxmlformats.org/spreadsheetml/2006/main" count="90" uniqueCount="71">
  <si>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</si>
  <si>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</si>
  <si>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</si>
  <si>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</si>
  <si>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</si>
  <si>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</si>
  <si>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</si>
  <si>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</si>
  <si>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</si>
  <si>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</si>
  <si>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</si>
  <si>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</si>
  <si>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</si>
  <si>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</si>
  <si>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</si>
  <si>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</si>
  <si>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</si>
  <si>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</si>
  <si>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</si>
  <si>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</si>
  <si>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</si>
  <si>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</si>
  <si>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</si>
  <si>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</si>
  <si>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</si>
  <si>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</si>
  <si>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</si>
  <si>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</si>
  <si>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</si>
  <si>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</si>
  <si>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</si>
  <si>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</si>
  <si>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</si>
  <si>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</si>
  <si>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</si>
  <si>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</si>
  <si>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</si>
  <si>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</si>
  <si>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</si>
  <si>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</si>
  <si>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</si>
  <si>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</si>
  <si>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</si>
  <si>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</si>
  <si>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</si>
  <si>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</si>
  <si>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</si>
  <si>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</si>
  <si>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</si>
  <si>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</si>
  <si>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</si>
  <si>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</si>
  <si>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</si>
  <si>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</si>
  <si>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</si>
  <si>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</si>
  <si>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</si>
  <si>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</si>
  <si>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</si>
  <si>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</si>
  <si>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</si>
  <si>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</si>
  <si>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</si>
  <si>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</si>
  <si>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</si>
  <si>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</si>
  <si>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</si>
  <si>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>N 19º33'36.0''</t>
  </si>
  <si>
    <t>E 099º42'23.0''</t>
  </si>
  <si>
    <t>ไซฟ่อนอัดน้ำห้วยแม่ส้าน RMC</t>
  </si>
  <si>
    <t>21+325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</si>
</sst>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ไซฟ่อนอัดน้ำห้วยแม่ส้าน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RMC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61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7.1356711041750412E-2"/>
                  <c:y val="-0.2771188559647314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ห้วยแม่ส้าน!$H$53:$H$56</c:f>
              <c:numCache>
                <c:formatCode>0.000</c:formatCode>
                <c:ptCount val="4"/>
                <c:pt idx="0">
                  <c:v>3.4000000000000004</c:v>
                </c:pt>
                <c:pt idx="1">
                  <c:v>1.94</c:v>
                </c:pt>
                <c:pt idx="2">
                  <c:v>1.5166666666666668</c:v>
                </c:pt>
                <c:pt idx="3">
                  <c:v>1.1319999999999999</c:v>
                </c:pt>
              </c:numCache>
            </c:numRef>
          </c:xVal>
          <c:yVal>
            <c:numRef>
              <c:f>ห้วยแม่ส้าน!$I$53:$I$56</c:f>
              <c:numCache>
                <c:formatCode>0.000</c:formatCode>
                <c:ptCount val="4"/>
                <c:pt idx="0">
                  <c:v>3.2133517329724304E-2</c:v>
                </c:pt>
                <c:pt idx="1">
                  <c:v>4.7277944725896935E-2</c:v>
                </c:pt>
                <c:pt idx="2">
                  <c:v>6.1795258762611688E-2</c:v>
                </c:pt>
                <c:pt idx="3">
                  <c:v>7.6772070286264107E-2</c:v>
                </c:pt>
              </c:numCache>
            </c:numRef>
          </c:yVal>
        </c:ser>
        <c:axId val="86853504"/>
        <c:axId val="86855680"/>
      </c:scatterChart>
      <c:valAx>
        <c:axId val="86853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9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855680"/>
        <c:crosses val="autoZero"/>
        <c:crossBetween val="midCat"/>
      </c:valAx>
      <c:valAx>
        <c:axId val="86855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853504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144529</xdr:colOff>
      <xdr:row>14</xdr:row>
      <xdr:rowOff>254122</xdr:rowOff>
    </xdr:from>
    <xdr:to>
      <xdr:col>2</xdr:col>
      <xdr:colOff>287404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48143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10</xdr:row>
      <xdr:rowOff>241123</xdr:rowOff>
    </xdr:from>
    <xdr:to>
      <xdr:col>5</xdr:col>
      <xdr:colOff>207352</xdr:colOff>
      <xdr:row>11</xdr:row>
      <xdr:rowOff>150736</xdr:rowOff>
    </xdr:to>
    <xdr:cxnSp macro="">
      <xdr:nvCxnSpPr>
        <xdr:cNvPr id="18" name="ตัวเชื่อมต่อตรง 17"/>
        <xdr:cNvCxnSpPr/>
      </xdr:nvCxnSpPr>
      <xdr:spPr>
        <a:xfrm flipV="1">
          <a:off x="3571409" y="3055328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380999</xdr:colOff>
      <xdr:row>25</xdr:row>
      <xdr:rowOff>226591</xdr:rowOff>
    </xdr:from>
    <xdr:to>
      <xdr:col>6</xdr:col>
      <xdr:colOff>701658</xdr:colOff>
      <xdr:row>34</xdr:row>
      <xdr:rowOff>50704</xdr:rowOff>
    </xdr:to>
    <xdr:pic>
      <xdr:nvPicPr>
        <xdr:cNvPr id="19" name="รูปภาพ 18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84613" y="6781523"/>
          <a:ext cx="3360000" cy="2239999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67" zoomScale="110" zoomScalePageLayoutView="110" workbookViewId="0">
      <selection activeCell="F69" sqref="F69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64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69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63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70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1" t="s">
        <v>67</v>
      </c>
      <c r="E11" s="81"/>
      <c r="F11" s="81" t="s">
        <v>68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2.4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2.8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8" t="s">
        <v>12</v>
      </c>
      <c r="C50" s="18" t="s">
        <v>44</v>
      </c>
      <c r="D50" s="82" t="s">
        <v>16</v>
      </c>
      <c r="E50" s="18"/>
      <c r="F50" s="18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9" t="s">
        <v>14</v>
      </c>
      <c r="C51" s="19" t="s">
        <v>15</v>
      </c>
      <c r="D51" s="83"/>
      <c r="E51" s="20"/>
      <c r="F51" s="19" t="s">
        <v>17</v>
      </c>
      <c r="G51" s="84"/>
      <c r="H51" s="83"/>
      <c r="I51" s="83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1.02</v>
      </c>
      <c r="C53" s="25">
        <f>$G$21</f>
        <v>0</v>
      </c>
      <c r="D53" s="25">
        <f>$B53-$C53</f>
        <v>1.02</v>
      </c>
      <c r="E53" s="26">
        <f>SQRT(2*9.81*D53)</f>
        <v>4.4735221023260863</v>
      </c>
      <c r="F53" s="24">
        <v>0.3</v>
      </c>
      <c r="G53" s="27">
        <v>0.20699999999999999</v>
      </c>
      <c r="H53" s="28">
        <f>D53/F53</f>
        <v>3.4000000000000004</v>
      </c>
      <c r="I53" s="28">
        <f>G53/(($G$16*$G$17)*F53*E53)</f>
        <v>3.2133517329724304E-2</v>
      </c>
    </row>
    <row r="54" spans="1:9">
      <c r="A54" s="29">
        <v>2</v>
      </c>
      <c r="B54" s="30">
        <v>0.97</v>
      </c>
      <c r="C54" s="31">
        <f>$G$21</f>
        <v>0</v>
      </c>
      <c r="D54" s="31">
        <f>$B54-$C54</f>
        <v>0.97</v>
      </c>
      <c r="E54" s="32">
        <f>SQRT(2*9.81*D54)</f>
        <v>4.3624992836675629</v>
      </c>
      <c r="F54" s="33">
        <v>0.5</v>
      </c>
      <c r="G54" s="34">
        <v>0.495</v>
      </c>
      <c r="H54" s="35">
        <f>D54/F54</f>
        <v>1.94</v>
      </c>
      <c r="I54" s="35">
        <f>G54/(($G$16*$G$17)*F54*E54)</f>
        <v>4.7277944725896935E-2</v>
      </c>
    </row>
    <row r="55" spans="1:9">
      <c r="A55" s="29">
        <v>3</v>
      </c>
      <c r="B55" s="30">
        <v>0.91</v>
      </c>
      <c r="C55" s="31">
        <f>$G$21</f>
        <v>0</v>
      </c>
      <c r="D55" s="31">
        <f>$B55-$C55</f>
        <v>0.91</v>
      </c>
      <c r="E55" s="36">
        <f>SQRT(2*9.81*D55)</f>
        <v>4.2254230557424668</v>
      </c>
      <c r="F55" s="30">
        <v>0.6</v>
      </c>
      <c r="G55" s="37">
        <v>0.752</v>
      </c>
      <c r="H55" s="35">
        <f>D55/F55</f>
        <v>1.5166666666666668</v>
      </c>
      <c r="I55" s="35">
        <f>G55/(($G$16*$G$17)*F55*E55)</f>
        <v>6.1795258762611688E-2</v>
      </c>
    </row>
    <row r="56" spans="1:9">
      <c r="A56" s="29">
        <v>4</v>
      </c>
      <c r="B56" s="30">
        <v>0.84899999999999998</v>
      </c>
      <c r="C56" s="31">
        <f>$G$21</f>
        <v>0</v>
      </c>
      <c r="D56" s="31">
        <f>$B56-$C56</f>
        <v>0.84899999999999998</v>
      </c>
      <c r="E56" s="38">
        <f>SQRT(2*9.81*D56)</f>
        <v>4.0813453664202441</v>
      </c>
      <c r="F56" s="39">
        <v>0.75</v>
      </c>
      <c r="G56" s="40">
        <v>1.1279999999999999</v>
      </c>
      <c r="H56" s="35">
        <f>D56/F56</f>
        <v>1.1319999999999999</v>
      </c>
      <c r="I56" s="35">
        <f>G56/(($G$16*$G$17)*F56*E56)</f>
        <v>7.6772070286264107E-2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2" t="s">
        <v>42</v>
      </c>
      <c r="B84" s="18" t="s">
        <v>12</v>
      </c>
      <c r="C84" s="82" t="s">
        <v>45</v>
      </c>
      <c r="D84" s="82" t="s">
        <v>16</v>
      </c>
      <c r="E84" s="54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9" ht="19.7" customHeight="1">
      <c r="A85" s="83"/>
      <c r="B85" s="19" t="s">
        <v>14</v>
      </c>
      <c r="C85" s="83"/>
      <c r="D85" s="83"/>
      <c r="E85" s="19" t="s">
        <v>17</v>
      </c>
      <c r="F85" s="83"/>
      <c r="G85" s="83"/>
      <c r="H85" s="83"/>
      <c r="I85" s="83"/>
    </row>
    <row r="86" spans="1:9" ht="19.7" customHeight="1" thickBot="1">
      <c r="A86" s="85"/>
      <c r="B86" s="55" t="s">
        <v>21</v>
      </c>
      <c r="C86" s="55" t="s">
        <v>21</v>
      </c>
      <c r="D86" s="85"/>
      <c r="E86" s="22" t="s">
        <v>22</v>
      </c>
      <c r="F86" s="85"/>
      <c r="G86" s="85"/>
      <c r="H86" s="88" t="s">
        <v>41</v>
      </c>
      <c r="I86" s="88"/>
    </row>
    <row r="87" spans="1:9" ht="21.2" customHeight="1">
      <c r="A87" s="23">
        <v>1</v>
      </c>
      <c r="B87" s="24">
        <v>1.02</v>
      </c>
      <c r="C87" s="56">
        <f>$G$21</f>
        <v>0</v>
      </c>
      <c r="D87" s="56">
        <f>B87-C87</f>
        <v>1.02</v>
      </c>
      <c r="E87" s="24">
        <v>0.3</v>
      </c>
      <c r="F87" s="57">
        <f>D87/E87</f>
        <v>3.4000000000000004</v>
      </c>
      <c r="G87" s="58">
        <f>(-0.0182*F87)+0.0909</f>
        <v>2.9019999999999983E-2</v>
      </c>
      <c r="H87" s="86">
        <f>G87*($G$16*$G$17)*E87*(2*9.81*D87)^0.5</f>
        <v>0.18694312042968422</v>
      </c>
      <c r="I87" s="86"/>
    </row>
    <row r="88" spans="1:9" ht="21.2" customHeight="1">
      <c r="A88" s="29">
        <v>2</v>
      </c>
      <c r="B88" s="30">
        <v>0.97</v>
      </c>
      <c r="C88" s="59">
        <f>$G$21</f>
        <v>0</v>
      </c>
      <c r="D88" s="59">
        <f>B88-C88</f>
        <v>0.97</v>
      </c>
      <c r="E88" s="33">
        <v>0.5</v>
      </c>
      <c r="F88" s="60">
        <f>D88/E88</f>
        <v>1.94</v>
      </c>
      <c r="G88" s="60">
        <f t="shared" ref="G88:G90" si="0">(-0.0182*F88)+0.0909</f>
        <v>5.5591999999999996E-2</v>
      </c>
      <c r="H88" s="87">
        <f>G88*($G$16*$G$17)*E88*(2*9.81*D88)^0.5</f>
        <v>0.58204814442635311</v>
      </c>
      <c r="I88" s="87"/>
    </row>
    <row r="89" spans="1:9" ht="21.2" customHeight="1">
      <c r="A89" s="29">
        <v>3</v>
      </c>
      <c r="B89" s="30">
        <v>0.91</v>
      </c>
      <c r="C89" s="59">
        <f>$G$21</f>
        <v>0</v>
      </c>
      <c r="D89" s="59">
        <f>B89-C89</f>
        <v>0.91</v>
      </c>
      <c r="E89" s="30">
        <v>0.6</v>
      </c>
      <c r="F89" s="60">
        <f>D89/E89</f>
        <v>1.5166666666666668</v>
      </c>
      <c r="G89" s="60">
        <f t="shared" si="0"/>
        <v>6.3296666666666654E-2</v>
      </c>
      <c r="H89" s="87">
        <f>G89*($G$16*$G$17)*E89*(2*9.81*D89)^0.5</f>
        <v>0.77027096069273926</v>
      </c>
      <c r="I89" s="87"/>
    </row>
    <row r="90" spans="1:9" ht="21.2" customHeight="1">
      <c r="A90" s="29">
        <v>4</v>
      </c>
      <c r="B90" s="30">
        <v>0.84899999999999998</v>
      </c>
      <c r="C90" s="59">
        <f>$G$21</f>
        <v>0</v>
      </c>
      <c r="D90" s="59">
        <f>B90-C90</f>
        <v>0.84899999999999998</v>
      </c>
      <c r="E90" s="39">
        <v>0.75</v>
      </c>
      <c r="F90" s="60">
        <f>D90/E90</f>
        <v>1.1319999999999999</v>
      </c>
      <c r="G90" s="61">
        <f t="shared" si="0"/>
        <v>7.0297599999999988E-2</v>
      </c>
      <c r="H90" s="87">
        <f>G90*($G$16*$G$17)*E90*(2*9.81*D90)^0.5</f>
        <v>1.0328716225096695</v>
      </c>
      <c r="I90" s="87"/>
    </row>
    <row r="91" spans="1:9" ht="21.2" customHeight="1">
      <c r="A91" s="29"/>
      <c r="B91" s="41"/>
      <c r="C91" s="59"/>
      <c r="D91" s="59"/>
      <c r="E91" s="42"/>
      <c r="F91" s="60"/>
      <c r="G91" s="60"/>
      <c r="H91" s="87"/>
      <c r="I91" s="87"/>
    </row>
    <row r="92" spans="1:9" ht="21.2" customHeight="1">
      <c r="A92" s="29"/>
      <c r="B92" s="13"/>
      <c r="C92" s="59"/>
      <c r="D92" s="59"/>
      <c r="E92" s="13"/>
      <c r="F92" s="60"/>
      <c r="G92" s="61"/>
      <c r="H92" s="87"/>
      <c r="I92" s="87"/>
    </row>
    <row r="93" spans="1:9" ht="21.2" customHeight="1">
      <c r="A93" s="29"/>
      <c r="B93" s="47"/>
      <c r="C93" s="59"/>
      <c r="D93" s="59"/>
      <c r="E93" s="47"/>
      <c r="F93" s="60"/>
      <c r="G93" s="60"/>
      <c r="H93" s="87"/>
      <c r="I93" s="87"/>
    </row>
    <row r="94" spans="1:9" ht="21.2" customHeight="1">
      <c r="A94" s="62"/>
      <c r="B94" s="63"/>
      <c r="C94" s="59"/>
      <c r="D94" s="59"/>
      <c r="E94" s="47"/>
      <c r="F94" s="60"/>
      <c r="G94" s="60"/>
      <c r="H94" s="87"/>
      <c r="I94" s="87"/>
    </row>
    <row r="95" spans="1:9" ht="21.2" customHeight="1">
      <c r="A95" s="62"/>
      <c r="B95" s="63"/>
      <c r="C95" s="59"/>
      <c r="D95" s="59"/>
      <c r="E95" s="47"/>
      <c r="F95" s="60"/>
      <c r="G95" s="60"/>
      <c r="H95" s="87"/>
      <c r="I95" s="87"/>
    </row>
    <row r="96" spans="1:9" ht="21.2" customHeight="1">
      <c r="A96" s="62"/>
      <c r="B96" s="63"/>
      <c r="C96" s="59"/>
      <c r="D96" s="59"/>
      <c r="E96" s="47"/>
      <c r="F96" s="60"/>
      <c r="G96" s="60"/>
      <c r="H96" s="87"/>
      <c r="I96" s="87"/>
    </row>
    <row r="97" spans="1:9" ht="21.2" customHeight="1">
      <c r="A97" s="62"/>
      <c r="B97" s="63"/>
      <c r="C97" s="59"/>
      <c r="D97" s="59"/>
      <c r="E97" s="47"/>
      <c r="F97" s="60"/>
      <c r="G97" s="60"/>
      <c r="H97" s="87"/>
      <c r="I97" s="87"/>
    </row>
    <row r="98" spans="1:9" ht="21.2" customHeight="1">
      <c r="A98" s="62"/>
      <c r="B98" s="63"/>
      <c r="C98" s="59"/>
      <c r="D98" s="59"/>
      <c r="E98" s="64"/>
      <c r="F98" s="65"/>
      <c r="G98" s="60"/>
      <c r="H98" s="87"/>
      <c r="I98" s="87"/>
    </row>
    <row r="99" spans="1:9" ht="21.2" customHeight="1">
      <c r="A99" s="62"/>
      <c r="B99" s="63"/>
      <c r="C99" s="59"/>
      <c r="D99" s="59"/>
      <c r="E99" s="47"/>
      <c r="F99" s="60"/>
      <c r="G99" s="60"/>
      <c r="H99" s="87"/>
      <c r="I99" s="87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87"/>
      <c r="I100" s="87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89"/>
      <c r="I101" s="89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ห้วยแม่ส้าน</vt:lpstr>
      <vt:lpstr>ห้วยแม่ส้าน!Print_Area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2015-11-06T07:02:44Z</cp:lastPrinted>
  <dcterms:created xsi:type="dcterms:W3CDTF">2012-08-31T03:29:15Z</dcterms:created>
  <dcterms:modified xsi:type="dcterms:W3CDTF">2015-11-06T07:11:36Z</dcterms:modified>
</cp:coreProperties>
</file>